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Кутузова д. 14" sheetId="1" r:id="rId1"/>
  </sheets>
  <externalReferences>
    <externalReference r:id="rId2"/>
  </externalReferences>
  <definedNames>
    <definedName name="АДРЕС" localSheetId="0">'ул Кутузова д. 14'!$B$3</definedName>
    <definedName name="АДРЕС">#REF!</definedName>
    <definedName name="АДРЕС2">#REF!</definedName>
    <definedName name="ВХДОЛГ" localSheetId="0">'ул Кутузова д. 14'!$G$9</definedName>
    <definedName name="ВХДОЛГ">#REF!</definedName>
    <definedName name="ВХСАЛЬДО" localSheetId="0">'ул Кутузова д. 14'!$D$9</definedName>
    <definedName name="ВХСАЛЬДО">#REF!</definedName>
    <definedName name="ВХСАЛЬДО3МЕС">#REF!</definedName>
    <definedName name="ДОГОВОР" localSheetId="0">'ул Кутузова д. 14'!$B$4</definedName>
    <definedName name="ДОГОВОР">#REF!</definedName>
    <definedName name="ДОЛГ" localSheetId="0">'ул Кутузова д. 14'!$A$9</definedName>
    <definedName name="ДОЛГ">#REF!</definedName>
    <definedName name="ЗАТРАЧЕНОК" localSheetId="0">'ул Кутузова д. 14'!$D$41</definedName>
    <definedName name="ЗАТРАЧЕНОК">#REF!</definedName>
    <definedName name="ЗАТРАЧЕНОТ" localSheetId="0">'ул Кутузова д. 14'!$D$40</definedName>
    <definedName name="ЗАТРАЧЕНОТ">#REF!</definedName>
    <definedName name="ЗАТРЕМ" localSheetId="0">'ул Кутузова д. 14'!$D$57</definedName>
    <definedName name="ЗАТРЕМ">#REF!</definedName>
    <definedName name="ИСХДОЛГ" localSheetId="0">'ул Кутузова д. 14'!$G$46</definedName>
    <definedName name="ИСХДОЛГ">#REF!</definedName>
    <definedName name="ИСХСАЛЬДО" localSheetId="0">'ул Кутузова д. 14'!$D$46</definedName>
    <definedName name="ИСХСАЛЬДО">#REF!</definedName>
    <definedName name="ИСХСАЛЬДО3МЕС">#REF!</definedName>
    <definedName name="КАП" localSheetId="0">'ул Кутузова д. 14'!$C$41</definedName>
    <definedName name="КАП">#REF!</definedName>
    <definedName name="КАПРЕМ">#REF!</definedName>
    <definedName name="КПЕРЕЧИСК" localSheetId="0">'ул Кутузова д. 14'!$G$41</definedName>
    <definedName name="КПЕРЕЧИСК">#REF!</definedName>
    <definedName name="КПЕРЕЧИСТ" localSheetId="0">'ул Кутузова д. 14'!$G$40</definedName>
    <definedName name="КПЕРЕЧИСТ">#REF!</definedName>
    <definedName name="НАЧЗАГОД">#REF!</definedName>
    <definedName name="НАЧЗАГОДНЕЖ">#REF!</definedName>
    <definedName name="НАЧРЕМ" localSheetId="0">'ул Кутузова д. 14'!$D$55</definedName>
    <definedName name="НАЧРЕМ">#REF!</definedName>
    <definedName name="НЕЖНАЧРЕМ" localSheetId="0">'ул Кутузова д. 14'!$D$56</definedName>
    <definedName name="НЕЖНАЧРЕМ">#REF!</definedName>
    <definedName name="ОПАЛЧЕНОТ" localSheetId="0">'ул Кутузова д. 14'!$E$40</definedName>
    <definedName name="ОПАЛЧЕНОТ">#REF!</definedName>
    <definedName name="ОПЛАЧЕНОК" localSheetId="0">'ул Кутузова д. 14'!$E$41</definedName>
    <definedName name="ОПЛАЧЕНОК">#REF!</definedName>
    <definedName name="ОСВОЕНО">#REF!</definedName>
    <definedName name="ОСТ" localSheetId="0">'ул Кутузова д. 14'!$A$46</definedName>
    <definedName name="ОСТ">#REF!</definedName>
    <definedName name="ПЛОЩАДЬ" localSheetId="0">'ул Кутузова д. 14'!$B$5</definedName>
    <definedName name="ПЛОЩАДЬ">#REF!</definedName>
    <definedName name="ПЛОЩАДЬДОМА">#REF!</definedName>
    <definedName name="РАЗМЕРПЛАТЫ" localSheetId="0">'ул Кутузова д. 14'!$C$11</definedName>
    <definedName name="РАЗМЕРПЛАТЫ">#REF!</definedName>
    <definedName name="СНРЕМ" localSheetId="0">'ул Кутузова д. 14'!$D$54</definedName>
    <definedName name="СНРЕМ">#REF!</definedName>
    <definedName name="ТАРОТОП" localSheetId="0">'ул Кутузова д. 14'!$C$16</definedName>
    <definedName name="ТАРОТОП">#REF!</definedName>
    <definedName name="ТАРХВС" localSheetId="0">'ул Кутузова д. 14'!$C$17</definedName>
    <definedName name="ТАРХВС">#REF!</definedName>
    <definedName name="ТБО" localSheetId="0">'ул Кутузова д. 14'!$C$13</definedName>
    <definedName name="ТБО">#REF!</definedName>
    <definedName name="ТБОНАЧ" localSheetId="0">'ул Кутузова д. 14'!$D$13</definedName>
    <definedName name="ТБОНАЧ">#REF!</definedName>
    <definedName name="ТБОНЕД" localSheetId="0">'ул Кутузова д. 14'!$F$13</definedName>
    <definedName name="ТБОНЕД">#REF!</definedName>
    <definedName name="ТБООПЛ" localSheetId="0">'ул Кутузова д. 14'!$E$13</definedName>
    <definedName name="ТБООПЛ">#REF!</definedName>
    <definedName name="ТБОПОСТ" localSheetId="0">'ул Кутузова д. 14'!$G$13</definedName>
    <definedName name="ТБОПОСТ">#REF!</definedName>
    <definedName name="ТЕК" localSheetId="0">'ул Кутузова д. 14'!$C$40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<sst xmlns="http://schemas.openxmlformats.org/spreadsheetml/2006/main" count="69" uniqueCount="66">
  <si>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</si>
  <si>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</si>
  <si>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Кутузова д. 14</t>
  </si>
  <si>
    <t>Договор управления №:</t>
  </si>
  <si>
    <t xml:space="preserve">№ 176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</si>
  <si>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</si>
  <si>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</si>
  <si>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</si>
  <si>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</si>
  <si>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</si>
  <si>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</si>
  <si>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</si>
  <si>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</si>
  <si>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</si>
  <si>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</si>
  <si>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</si>
  <si>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</si>
  <si>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</si>
  <si>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</si>
  <si>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</si>
  <si>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</si>
  <si>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</si>
  <si>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</si>
  <si>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</si>
  <si>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</si>
  <si>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</si>
  <si>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</si>
  <si>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</si>
  <si>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</si>
  <si>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</si>
  <si>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</si>
  <si>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</si>
  <si>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</si>
  <si>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</si>
  <si>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</si>
  <si>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</si>
  <si>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</si>
  <si>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</si>
  <si>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</si>
  <si>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</si>
  <si>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подъездной двери и установка домофонного оборудования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</si>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</sst>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/>
  <dimension ref="A1:CS714"/>
  <sheetViews>
    <sheetView tabSelected="1" topLeftCell="A48" workbookViewId="0">
      <selection activeCell="B89" sqref="B8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639.6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79391.140000000029</v>
      </c>
      <c r="E9" s="10" t="s">
        <v>8</v>
      </c>
      <c r="F9" s="11"/>
      <c r="G9" s="9">
        <v>4987.3100000000013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73681.349999999962</v>
      </c>
      <c r="E13" s="24">
        <v>77789.029999999984</v>
      </c>
      <c r="F13" s="25">
        <f>ТБОНАЧ-ТБООПЛ</f>
        <v>-4107.6800000000221</v>
      </c>
      <c r="G13" s="26">
        <f>ТБООПЛ</f>
        <v>77789.029999999984</v>
      </c>
    </row>
    <row r="14" spans="1:7" ht="13.5" thickBot="1" x14ac:dyDescent="0.25">
      <c r="A14" s="27"/>
      <c r="B14" s="28" t="s">
        <v>17</v>
      </c>
      <c r="C14" s="29"/>
      <c r="D14" s="30">
        <f>D13</f>
        <v>73681.349999999962</v>
      </c>
      <c r="E14" s="30">
        <f>E13</f>
        <v>77789.029999999984</v>
      </c>
      <c r="F14" s="30">
        <f>F13</f>
        <v>-4107.6800000000221</v>
      </c>
      <c r="G14" s="30">
        <f>SUM(ТБОПОСТ)</f>
        <v>77789.029999999984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224431.01</v>
      </c>
      <c r="E16" s="24">
        <v>229378.67000000004</v>
      </c>
      <c r="F16" s="25">
        <f t="shared" ref="F16:F25" si="0">D16-E16</f>
        <v>-4947.6600000000326</v>
      </c>
      <c r="G16" s="26">
        <f t="shared" ref="G16:G25" si="1">E16</f>
        <v>229378.67000000004</v>
      </c>
    </row>
    <row r="17" spans="1:7" x14ac:dyDescent="0.2">
      <c r="A17" s="34"/>
      <c r="B17" s="35" t="s">
        <v>20</v>
      </c>
      <c r="C17" s="23">
        <v>25.95</v>
      </c>
      <c r="D17" s="24">
        <v>23899.960000000006</v>
      </c>
      <c r="E17" s="24">
        <v>24039.780000000002</v>
      </c>
      <c r="F17" s="25">
        <f t="shared" si="0"/>
        <v>-139.81999999999607</v>
      </c>
      <c r="G17" s="26">
        <f t="shared" si="1"/>
        <v>24039.780000000002</v>
      </c>
    </row>
    <row r="18" spans="1:7" x14ac:dyDescent="0.2">
      <c r="A18" s="34"/>
      <c r="B18" s="35" t="s">
        <v>21</v>
      </c>
      <c r="C18" s="23">
        <v>17.79</v>
      </c>
      <c r="D18" s="24">
        <v>15510.74</v>
      </c>
      <c r="E18" s="24">
        <v>15914.929999999997</v>
      </c>
      <c r="F18" s="25">
        <f t="shared" si="0"/>
        <v>-404.18999999999687</v>
      </c>
      <c r="G18" s="26">
        <f t="shared" si="1"/>
        <v>15914.929999999997</v>
      </c>
    </row>
    <row r="19" spans="1:7" x14ac:dyDescent="0.2">
      <c r="A19" s="34"/>
      <c r="B19" s="35" t="s">
        <v>22</v>
      </c>
      <c r="C19" s="23" t="s">
        <v>23</v>
      </c>
      <c r="D19" s="24">
        <v>92972.050000000032</v>
      </c>
      <c r="E19" s="24">
        <v>94618.790000000037</v>
      </c>
      <c r="F19" s="25">
        <f t="shared" si="0"/>
        <v>-1646.7400000000052</v>
      </c>
      <c r="G19" s="26">
        <f t="shared" si="1"/>
        <v>94618.790000000037</v>
      </c>
    </row>
    <row r="20" spans="1:7" x14ac:dyDescent="0.2">
      <c r="A20" s="34"/>
      <c r="B20" s="35" t="s">
        <v>24</v>
      </c>
      <c r="C20" s="23">
        <v>17.79</v>
      </c>
      <c r="D20" s="24">
        <v>11143.159999999998</v>
      </c>
      <c r="E20" s="24">
        <v>11330.809999999998</v>
      </c>
      <c r="F20" s="25">
        <f t="shared" si="0"/>
        <v>-187.64999999999964</v>
      </c>
      <c r="G20" s="26">
        <f t="shared" si="1"/>
        <v>11330.809999999998</v>
      </c>
    </row>
    <row r="21" spans="1:7" x14ac:dyDescent="0.2">
      <c r="A21" s="34"/>
      <c r="B21" s="35" t="s">
        <v>25</v>
      </c>
      <c r="C21" s="23">
        <v>4.2300000000000004</v>
      </c>
      <c r="D21" s="24">
        <v>37673.46</v>
      </c>
      <c r="E21" s="24">
        <v>48133.229999999989</v>
      </c>
      <c r="F21" s="25">
        <f t="shared" si="0"/>
        <v>-10459.76999999999</v>
      </c>
      <c r="G21" s="26">
        <f t="shared" si="1"/>
        <v>48133.229999999989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405630.38000000006</v>
      </c>
      <c r="E26" s="30">
        <f>SUM(E16:E25)</f>
        <v>423416.21000000008</v>
      </c>
      <c r="F26" s="30">
        <f>SUM(F16:F25)</f>
        <v>-17785.83000000002</v>
      </c>
      <c r="G26" s="30">
        <f>SUM(G16:G25)</f>
        <v>423416.21000000008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24900.36</v>
      </c>
      <c r="E28" s="24">
        <v>25279.94</v>
      </c>
      <c r="F28" s="25">
        <f>D28-E28</f>
        <v>-379.57999999999811</v>
      </c>
      <c r="G28" s="26">
        <f t="shared" ref="G28:G37" si="2">E28</f>
        <v>25279.94</v>
      </c>
    </row>
    <row r="29" spans="1:7" x14ac:dyDescent="0.2">
      <c r="A29" s="34"/>
      <c r="B29" s="35" t="s">
        <v>28</v>
      </c>
      <c r="C29" s="23">
        <v>0</v>
      </c>
      <c r="D29" s="24">
        <v>550</v>
      </c>
      <c r="E29" s="24">
        <v>349.45</v>
      </c>
      <c r="F29" s="25">
        <f>D29-E29</f>
        <v>200.55</v>
      </c>
      <c r="G29" s="26">
        <f t="shared" si="2"/>
        <v>349.45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29</v>
      </c>
      <c r="C38" s="29"/>
      <c r="D38" s="30">
        <f>SUM(D28:D37)</f>
        <v>25450.36</v>
      </c>
      <c r="E38" s="30">
        <f>SUM(E28:E37)</f>
        <v>25629.39</v>
      </c>
      <c r="F38" s="30">
        <f>SUM(F28:F37)</f>
        <v>-179.0299999999981</v>
      </c>
      <c r="G38" s="30">
        <f>SUM(G28:G37)</f>
        <v>25629.39</v>
      </c>
    </row>
    <row r="39" spans="1:7" ht="12.75" customHeight="1" x14ac:dyDescent="0.2">
      <c r="A39" s="16" t="s">
        <v>30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31</v>
      </c>
      <c r="C40" s="23">
        <v>1.8200000000000005</v>
      </c>
      <c r="D40" s="24">
        <v>14888.259999999995</v>
      </c>
      <c r="E40" s="24">
        <v>16042.29</v>
      </c>
      <c r="F40" s="25">
        <f>ЗАТРАЧЕНОТ-ОПАЛЧЕНОТ</f>
        <v>-1154.0300000000061</v>
      </c>
      <c r="G40" s="45">
        <v>56590</v>
      </c>
    </row>
    <row r="41" spans="1:7" x14ac:dyDescent="0.2">
      <c r="A41" s="21"/>
      <c r="B41" s="35" t="s">
        <v>32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29</v>
      </c>
      <c r="C42" s="40"/>
      <c r="D42" s="30">
        <f>SUM(D40:D41)</f>
        <v>14888.259999999995</v>
      </c>
      <c r="E42" s="30">
        <f>E41+E40</f>
        <v>16042.29</v>
      </c>
      <c r="F42" s="30">
        <f>F41+F40</f>
        <v>-1154.0300000000061</v>
      </c>
      <c r="G42" s="30">
        <f>КПЕРЕЧИСТ+КПЕРЕЧИСК</f>
        <v>56590</v>
      </c>
    </row>
    <row r="43" spans="1:7" x14ac:dyDescent="0.2">
      <c r="A43" s="31" t="s">
        <v>33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519650.35000000003</v>
      </c>
      <c r="E44" s="30">
        <f>E42+E38+E26+E14</f>
        <v>542876.92000000004</v>
      </c>
      <c r="F44" s="30">
        <f>F42+F38+F26+F14</f>
        <v>-23226.570000000047</v>
      </c>
      <c r="G44" s="30">
        <f>G42+G38+G26+G14</f>
        <v>583424.63000000012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34</v>
      </c>
      <c r="B46" s="7"/>
      <c r="C46" s="8"/>
      <c r="D46" s="51">
        <v>56164.570000000029</v>
      </c>
      <c r="E46" s="10" t="s">
        <v>8</v>
      </c>
      <c r="F46" s="11"/>
      <c r="G46" s="9">
        <v>0</v>
      </c>
    </row>
    <row r="50" spans="1:7" ht="15" x14ac:dyDescent="0.25">
      <c r="A50" s="5" t="s">
        <v>35</v>
      </c>
      <c r="B50" s="5"/>
      <c r="C50" s="5"/>
      <c r="D50" s="6"/>
      <c r="E50" s="52"/>
      <c r="F50" s="52"/>
    </row>
    <row r="52" spans="1:7" x14ac:dyDescent="0.2">
      <c r="A52" s="3" t="s">
        <v>36</v>
      </c>
      <c r="C52" s="53"/>
      <c r="D52" s="53"/>
      <c r="E52" s="53"/>
    </row>
    <row r="54" spans="1:7" x14ac:dyDescent="0.2">
      <c r="A54" s="54" t="s">
        <v>37</v>
      </c>
      <c r="B54" s="55"/>
      <c r="C54" s="55"/>
      <c r="D54" s="56">
        <v>38469.310000000012</v>
      </c>
      <c r="E54" s="56"/>
    </row>
    <row r="55" spans="1:7" x14ac:dyDescent="0.2">
      <c r="A55" s="54" t="s">
        <v>38</v>
      </c>
      <c r="B55" s="57"/>
      <c r="D55" s="56">
        <v>16110.290000000008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39</v>
      </c>
      <c r="B57" s="59"/>
      <c r="D57" s="60">
        <v>56590</v>
      </c>
      <c r="E57" s="60"/>
    </row>
    <row r="58" spans="1:7" x14ac:dyDescent="0.2">
      <c r="A58" s="61" t="s">
        <v>40</v>
      </c>
      <c r="B58" s="62"/>
      <c r="C58" s="62"/>
      <c r="D58" s="62"/>
      <c r="E58" s="62"/>
      <c r="F58" s="62">
        <v>56590</v>
      </c>
      <c r="G58" s="63"/>
    </row>
    <row r="59" spans="1:7" s="64" customFormat="1" x14ac:dyDescent="0.2">
      <c r="A59" s="64" t="s">
        <v>41</v>
      </c>
      <c r="D59" s="65">
        <v>-2010.3999999999796</v>
      </c>
      <c r="E59" s="66"/>
    </row>
    <row r="60" spans="1:7" s="64" customFormat="1" x14ac:dyDescent="0.2"/>
    <row r="61" spans="1:7" s="64" customFormat="1" x14ac:dyDescent="0.2">
      <c r="A61" s="67" t="s">
        <v>42</v>
      </c>
    </row>
    <row r="62" spans="1:7" s="64" customFormat="1" x14ac:dyDescent="0.2"/>
    <row r="63" spans="1:7" s="64" customFormat="1" x14ac:dyDescent="0.2">
      <c r="A63" s="68" t="s">
        <v>43</v>
      </c>
      <c r="B63" s="68"/>
      <c r="D63" s="69">
        <v>31436.57</v>
      </c>
      <c r="E63" s="70"/>
    </row>
    <row r="64" spans="1:7" s="64" customFormat="1" x14ac:dyDescent="0.2">
      <c r="A64" s="68" t="s">
        <v>44</v>
      </c>
      <c r="B64" s="68"/>
      <c r="D64" s="71">
        <v>0</v>
      </c>
      <c r="E64" s="72"/>
    </row>
    <row r="65" spans="1:97" s="64" customFormat="1" x14ac:dyDescent="0.2">
      <c r="A65" s="68" t="s">
        <v>45</v>
      </c>
      <c r="B65" s="68"/>
      <c r="D65" s="71">
        <v>0</v>
      </c>
      <c r="E65" s="72"/>
    </row>
    <row r="66" spans="1:97" s="64" customFormat="1" x14ac:dyDescent="0.2">
      <c r="A66" s="68" t="s">
        <v>46</v>
      </c>
      <c r="B66" s="68"/>
      <c r="D66" s="71">
        <v>20557.330000000002</v>
      </c>
      <c r="E66" s="72"/>
    </row>
    <row r="67" spans="1:97" s="64" customFormat="1" x14ac:dyDescent="0.2">
      <c r="A67" s="68" t="s">
        <v>47</v>
      </c>
      <c r="B67" s="68"/>
      <c r="D67" s="73">
        <v>0</v>
      </c>
      <c r="E67" s="74"/>
    </row>
    <row r="68" spans="1:97" s="64" customFormat="1" x14ac:dyDescent="0.2">
      <c r="A68" s="75" t="s">
        <v>48</v>
      </c>
      <c r="B68" s="75"/>
      <c r="C68" s="75"/>
      <c r="D68" s="75"/>
      <c r="E68" s="75"/>
      <c r="F68" s="75" t="s">
        <v>49</v>
      </c>
      <c r="G68" s="75"/>
    </row>
    <row r="69" spans="1:97" s="64" customFormat="1" x14ac:dyDescent="0.2">
      <c r="A69" s="76" t="s">
        <v>50</v>
      </c>
      <c r="B69" s="76"/>
      <c r="D69" s="65">
        <v>31436.57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51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52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53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54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55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56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57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58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59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60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61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62</v>
      </c>
      <c r="B90" s="79"/>
      <c r="C90" s="79"/>
      <c r="D90" s="79"/>
      <c r="E90" s="79"/>
      <c r="F90" s="80" t="s">
        <v>63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64</v>
      </c>
      <c r="B93" s="79"/>
      <c r="C93" s="79"/>
      <c r="D93" s="79"/>
      <c r="E93" s="79"/>
      <c r="F93" s="80" t="s">
        <v>65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Кутузова д. 14</vt:lpstr>
      <vt:lpstr>'ул Кутузова д. 14'!АДРЕС</vt:lpstr>
      <vt:lpstr>'ул Кутузова д. 14'!ВХДОЛГ</vt:lpstr>
      <vt:lpstr>'ул Кутузова д. 14'!ВХСАЛЬДО</vt:lpstr>
      <vt:lpstr>'ул Кутузова д. 14'!ДОГОВОР</vt:lpstr>
      <vt:lpstr>'ул Кутузова д. 14'!ДОЛГ</vt:lpstr>
      <vt:lpstr>'ул Кутузова д. 14'!ЗАТРАЧЕНОК</vt:lpstr>
      <vt:lpstr>'ул Кутузова д. 14'!ЗАТРАЧЕНОТ</vt:lpstr>
      <vt:lpstr>'ул Кутузова д. 14'!ЗАТРЕМ</vt:lpstr>
      <vt:lpstr>'ул Кутузова д. 14'!ИСХДОЛГ</vt:lpstr>
      <vt:lpstr>'ул Кутузова д. 14'!ИСХСАЛЬДО</vt:lpstr>
      <vt:lpstr>'ул Кутузова д. 14'!КАП</vt:lpstr>
      <vt:lpstr>'ул Кутузова д. 14'!КПЕРЕЧИСК</vt:lpstr>
      <vt:lpstr>'ул Кутузова д. 14'!КПЕРЕЧИСТ</vt:lpstr>
      <vt:lpstr>'ул Кутузова д. 14'!НАЧРЕМ</vt:lpstr>
      <vt:lpstr>'ул Кутузова д. 14'!НЕЖНАЧРЕМ</vt:lpstr>
      <vt:lpstr>'ул Кутузова д. 14'!ОПАЛЧЕНОТ</vt:lpstr>
      <vt:lpstr>'ул Кутузова д. 14'!ОПЛАЧЕНОК</vt:lpstr>
      <vt:lpstr>'ул Кутузова д. 14'!ОСТ</vt:lpstr>
      <vt:lpstr>'ул Кутузова д. 14'!ПЛОЩАДЬ</vt:lpstr>
      <vt:lpstr>'ул Кутузова д. 14'!РАЗМЕРПЛАТЫ</vt:lpstr>
      <vt:lpstr>'ул Кутузова д. 14'!СНРЕМ</vt:lpstr>
      <vt:lpstr>'ул Кутузова д. 14'!ТАРОТОП</vt:lpstr>
      <vt:lpstr>'ул Кутузова д. 14'!ТАРХВС</vt:lpstr>
      <vt:lpstr>'ул Кутузова д. 14'!ТБО</vt:lpstr>
      <vt:lpstr>'ул Кутузова д. 14'!ТБОНАЧ</vt:lpstr>
      <vt:lpstr>'ул Кутузова д. 14'!ТБОНЕД</vt:lpstr>
      <vt:lpstr>'ул Кутузова д. 14'!ТБООПЛ</vt:lpstr>
      <vt:lpstr>'ул Кутузова д. 14'!ТБОПОСТ</vt:lpstr>
      <vt:lpstr>'ул Кутузова д. 14'!ТЕК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2018-03-30T12:50:17Z</dcterms:created>
  <dcterms:modified xsi:type="dcterms:W3CDTF">2018-03-30T12:50:18Z</dcterms:modified>
</cp:coreProperties>
</file>